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8735" windowHeight="11955"/>
  </bookViews>
  <sheets>
    <sheet name="Hoja1" sheetId="1" r:id="rId1"/>
    <sheet name="Hoja2" sheetId="2" r:id="rId2"/>
    <sheet name="Hoja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L20" i="1"/>
  <c r="J24" s="1"/>
  <c r="J25" s="1"/>
  <c r="J26" s="1"/>
  <c r="J27" s="1"/>
  <c r="J28" s="1"/>
  <c r="M17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G9"/>
  <c r="F9"/>
  <c r="E9"/>
  <c r="G8"/>
  <c r="F8"/>
  <c r="E8"/>
  <c r="G7"/>
  <c r="F7"/>
  <c r="E7"/>
  <c r="G6"/>
  <c r="F6"/>
  <c r="K2" s="1"/>
  <c r="E6"/>
  <c r="G5"/>
  <c r="F5"/>
  <c r="E5"/>
  <c r="G4"/>
  <c r="L4" s="1"/>
  <c r="F4"/>
  <c r="E4"/>
  <c r="L12" s="1"/>
  <c r="J14" s="1"/>
  <c r="J3"/>
  <c r="J12" s="1"/>
  <c r="L3" l="1"/>
  <c r="L14" s="1"/>
  <c r="K4"/>
  <c r="J2"/>
  <c r="L2"/>
  <c r="K3"/>
  <c r="K13" s="1"/>
  <c r="J4"/>
  <c r="K12"/>
  <c r="J13" s="1"/>
  <c r="L13"/>
  <c r="K14" s="1"/>
  <c r="J20" l="1" a="1"/>
  <c r="J20" s="1"/>
  <c r="J19" a="1"/>
  <c r="J19" s="1"/>
</calcChain>
</file>

<file path=xl/comments1.xml><?xml version="1.0" encoding="utf-8"?>
<comments xmlns="http://schemas.openxmlformats.org/spreadsheetml/2006/main">
  <authors>
    <author>navar197@</author>
  </authors>
  <commentList>
    <comment ref="I19" authorId="0">
      <text>
        <r>
          <rPr>
            <b/>
            <sz val="8"/>
            <color indexed="81"/>
            <rFont val="Tahoma"/>
            <family val="2"/>
          </rPr>
          <t>Peso por retorno</t>
        </r>
      </text>
    </comment>
    <comment ref="I20" authorId="0">
      <text>
        <r>
          <rPr>
            <b/>
            <sz val="8"/>
            <color indexed="81"/>
            <rFont val="Tahoma"/>
            <family val="2"/>
          </rPr>
          <t>raiz de pesos x matriz var/covar recalculando pesos</t>
        </r>
      </text>
    </comment>
  </commentList>
</comments>
</file>

<file path=xl/sharedStrings.xml><?xml version="1.0" encoding="utf-8"?>
<sst xmlns="http://schemas.openxmlformats.org/spreadsheetml/2006/main" count="37" uniqueCount="19">
  <si>
    <t>PRECIOS</t>
  </si>
  <si>
    <t>Retornos</t>
  </si>
  <si>
    <t>A</t>
  </si>
  <si>
    <t>B</t>
  </si>
  <si>
    <t>C</t>
  </si>
  <si>
    <t>Periodos</t>
  </si>
  <si>
    <t>Retorno</t>
  </si>
  <si>
    <t>-</t>
  </si>
  <si>
    <t>Varianza</t>
  </si>
  <si>
    <t>Desv. Estand.</t>
  </si>
  <si>
    <t>Suma</t>
  </si>
  <si>
    <t>Pesos</t>
  </si>
  <si>
    <t>R.p</t>
  </si>
  <si>
    <t>Pasos</t>
  </si>
  <si>
    <t>DE.p</t>
  </si>
  <si>
    <t>Portafolio</t>
  </si>
  <si>
    <t>DE</t>
  </si>
  <si>
    <t>MV</t>
  </si>
  <si>
    <t>X</t>
  </si>
</sst>
</file>

<file path=xl/styles.xml><?xml version="1.0" encoding="utf-8"?>
<styleSheet xmlns="http://schemas.openxmlformats.org/spreadsheetml/2006/main">
  <numFmts count="2">
    <numFmt numFmtId="164" formatCode="0.00000000"/>
    <numFmt numFmtId="165" formatCode="0.0000%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11"/>
      <color theme="1"/>
      <name val="Tahoma"/>
      <family val="2"/>
    </font>
    <font>
      <sz val="10"/>
      <name val="Tahoma"/>
      <family val="2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0" fontId="3" fillId="0" borderId="0" xfId="0" applyFont="1"/>
    <xf numFmtId="0" fontId="4" fillId="0" borderId="0" xfId="0" applyFont="1"/>
    <xf numFmtId="10" fontId="3" fillId="0" borderId="0" xfId="0" applyNumberFormat="1" applyFont="1"/>
    <xf numFmtId="17" fontId="4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10" fontId="3" fillId="0" borderId="0" xfId="1" applyNumberFormat="1" applyFont="1"/>
    <xf numFmtId="17" fontId="3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0" fontId="3" fillId="0" borderId="1" xfId="1" applyNumberFormat="1" applyFont="1" applyBorder="1"/>
    <xf numFmtId="0" fontId="4" fillId="0" borderId="0" xfId="0" applyFont="1" applyFill="1" applyBorder="1"/>
    <xf numFmtId="10" fontId="4" fillId="0" borderId="0" xfId="1" applyNumberFormat="1" applyFont="1"/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right"/>
    </xf>
    <xf numFmtId="9" fontId="3" fillId="0" borderId="1" xfId="0" applyNumberFormat="1" applyFont="1" applyBorder="1"/>
    <xf numFmtId="165" fontId="3" fillId="0" borderId="1" xfId="1" applyNumberFormat="1" applyFont="1" applyBorder="1"/>
    <xf numFmtId="10" fontId="3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/>
    <xf numFmtId="9" fontId="3" fillId="0" borderId="0" xfId="0" applyNumberFormat="1" applyFont="1" applyBorder="1"/>
    <xf numFmtId="164" fontId="3" fillId="0" borderId="1" xfId="1" applyNumberFormat="1" applyFont="1" applyBorder="1"/>
    <xf numFmtId="164" fontId="5" fillId="0" borderId="1" xfId="1" applyNumberFormat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 lang="es-ES"/>
            </a:pPr>
            <a:r>
              <a:rPr lang="en-US"/>
              <a:t>Frontera eficiente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Retorno</c:v>
          </c:tx>
          <c:cat>
            <c:numRef>
              <c:f>[1]EjemploBásico!$J$23:$J$29</c:f>
              <c:numCache>
                <c:formatCode>0.00%</c:formatCode>
                <c:ptCount val="7"/>
                <c:pt idx="0">
                  <c:v>3.8112E-2</c:v>
                </c:pt>
                <c:pt idx="1">
                  <c:v>4.5400999999999997E-2</c:v>
                </c:pt>
                <c:pt idx="2">
                  <c:v>5.2690000000000001E-2</c:v>
                </c:pt>
                <c:pt idx="3">
                  <c:v>5.9979000000000005E-2</c:v>
                </c:pt>
                <c:pt idx="4">
                  <c:v>6.7268000000000008E-2</c:v>
                </c:pt>
                <c:pt idx="5">
                  <c:v>7.4557000000000012E-2</c:v>
                </c:pt>
                <c:pt idx="6">
                  <c:v>8.1846000000000002E-2</c:v>
                </c:pt>
              </c:numCache>
            </c:numRef>
          </c:cat>
          <c:val>
            <c:numRef>
              <c:f>[1]EjemploBásico!$K$23:$K$29</c:f>
              <c:numCache>
                <c:formatCode>0.00%</c:formatCode>
                <c:ptCount val="7"/>
                <c:pt idx="0">
                  <c:v>1.0867E-2</c:v>
                </c:pt>
                <c:pt idx="1">
                  <c:v>1.4383E-2</c:v>
                </c:pt>
                <c:pt idx="2">
                  <c:v>1.6334000000000001E-2</c:v>
                </c:pt>
                <c:pt idx="3">
                  <c:v>1.7996000000000002E-2</c:v>
                </c:pt>
                <c:pt idx="4">
                  <c:v>1.9397000000000001E-2</c:v>
                </c:pt>
                <c:pt idx="5">
                  <c:v>2.0617E-2</c:v>
                </c:pt>
                <c:pt idx="6">
                  <c:v>2.1742000000000001E-2</c:v>
                </c:pt>
              </c:numCache>
            </c:numRef>
          </c:val>
        </c:ser>
        <c:marker val="1"/>
        <c:axId val="136193152"/>
        <c:axId val="136195072"/>
      </c:lineChart>
      <c:catAx>
        <c:axId val="1361931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lang="es-ES"/>
                </a:pPr>
                <a:r>
                  <a:rPr lang="es-ES"/>
                  <a:t>Desviación estandar</a:t>
                </a:r>
              </a:p>
            </c:rich>
          </c:tx>
          <c:layout/>
        </c:title>
        <c:numFmt formatCode="0.00%" sourceLinked="1"/>
        <c:tickLblPos val="nextTo"/>
        <c:txPr>
          <a:bodyPr/>
          <a:lstStyle/>
          <a:p>
            <a:pPr>
              <a:defRPr lang="es-ES"/>
            </a:pPr>
            <a:endParaRPr lang="es-ES"/>
          </a:p>
        </c:txPr>
        <c:crossAx val="136195072"/>
        <c:crosses val="autoZero"/>
        <c:auto val="1"/>
        <c:lblAlgn val="ctr"/>
        <c:lblOffset val="100"/>
      </c:catAx>
      <c:valAx>
        <c:axId val="13619507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lang="es-ES"/>
                </a:pPr>
                <a:r>
                  <a:rPr lang="es-ES"/>
                  <a:t>Retorno del portafolio</a:t>
                </a:r>
              </a:p>
            </c:rich>
          </c:tx>
          <c:layout/>
        </c:title>
        <c:numFmt formatCode="0.00%" sourceLinked="1"/>
        <c:tickLblPos val="nextTo"/>
        <c:txPr>
          <a:bodyPr/>
          <a:lstStyle/>
          <a:p>
            <a:pPr>
              <a:defRPr lang="es-ES"/>
            </a:pPr>
            <a:endParaRPr lang="es-ES"/>
          </a:p>
        </c:txPr>
        <c:crossAx val="136193152"/>
        <c:crosses val="autoZero"/>
        <c:crossBetween val="between"/>
      </c:valAx>
    </c:plotArea>
    <c:plotVisOnly val="1"/>
  </c:chart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15</xdr:row>
      <xdr:rowOff>152400</xdr:rowOff>
    </xdr:from>
    <xdr:to>
      <xdr:col>6</xdr:col>
      <xdr:colOff>476250</xdr:colOff>
      <xdr:row>29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onteraeficienteDIVISA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FonteraDivisasSemanal (2)"/>
      <sheetName val="Ejemplo2001"/>
      <sheetName val="FonteraDivisasSemanal"/>
      <sheetName val="FronteraIndices (2)"/>
      <sheetName val="FronteraIndices (3)"/>
      <sheetName val="FronteraIndices"/>
      <sheetName val="EjemploBásico (2)"/>
      <sheetName val="EjemploBásico"/>
      <sheetName val="AlfaJensen"/>
      <sheetName val="EjemploNasdaq"/>
      <sheetName val="CAPM"/>
      <sheetName val="Diario"/>
    </sheetNames>
    <sheetDataSet>
      <sheetData sheetId="1"/>
      <sheetData sheetId="2"/>
      <sheetData sheetId="3"/>
      <sheetData sheetId="4"/>
      <sheetData sheetId="5"/>
      <sheetData sheetId="6"/>
      <sheetData sheetId="7"/>
      <sheetData sheetId="8">
        <row r="23">
          <cell r="J23">
            <v>3.8112E-2</v>
          </cell>
          <cell r="K23">
            <v>1.0867E-2</v>
          </cell>
        </row>
        <row r="24">
          <cell r="J24">
            <v>4.5400999999999997E-2</v>
          </cell>
          <cell r="K24">
            <v>1.4383E-2</v>
          </cell>
        </row>
        <row r="25">
          <cell r="J25">
            <v>5.2690000000000001E-2</v>
          </cell>
          <cell r="K25">
            <v>1.6334000000000001E-2</v>
          </cell>
        </row>
        <row r="26">
          <cell r="J26">
            <v>5.9979000000000005E-2</v>
          </cell>
          <cell r="K26">
            <v>1.7996000000000002E-2</v>
          </cell>
        </row>
        <row r="27">
          <cell r="J27">
            <v>6.7268000000000008E-2</v>
          </cell>
          <cell r="K27">
            <v>1.9397000000000001E-2</v>
          </cell>
        </row>
        <row r="28">
          <cell r="J28">
            <v>7.4557000000000012E-2</v>
          </cell>
          <cell r="K28">
            <v>2.0617E-2</v>
          </cell>
        </row>
        <row r="29">
          <cell r="J29">
            <v>8.1846000000000002E-2</v>
          </cell>
          <cell r="K29">
            <v>2.1742000000000001E-2</v>
          </cell>
        </row>
      </sheetData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workbookViewId="0">
      <selection activeCell="Q13" sqref="Q13"/>
    </sheetView>
  </sheetViews>
  <sheetFormatPr baseColWidth="10" defaultRowHeight="14.25"/>
  <cols>
    <col min="1" max="1" width="8.140625" style="5" bestFit="1" customWidth="1"/>
    <col min="2" max="2" width="9.7109375" style="5" bestFit="1" customWidth="1"/>
    <col min="3" max="4" width="8.5703125" style="5" bestFit="1" customWidth="1"/>
    <col min="5" max="5" width="8.42578125" style="5" bestFit="1" customWidth="1"/>
    <col min="6" max="6" width="8.28515625" style="5" bestFit="1" customWidth="1"/>
    <col min="7" max="7" width="9.140625" style="5" bestFit="1" customWidth="1"/>
    <col min="8" max="8" width="3.85546875" style="5" customWidth="1"/>
    <col min="9" max="12" width="12" style="5" bestFit="1" customWidth="1"/>
    <col min="13" max="13" width="6.5703125" style="5" bestFit="1" customWidth="1"/>
    <col min="14" max="14" width="5.42578125" style="5" bestFit="1" customWidth="1"/>
    <col min="15" max="16384" width="11.42578125" style="5"/>
  </cols>
  <sheetData>
    <row r="1" spans="1:13">
      <c r="A1" s="1"/>
      <c r="B1" s="1"/>
      <c r="C1" s="2" t="s">
        <v>0</v>
      </c>
      <c r="D1" s="1"/>
      <c r="E1" s="3"/>
      <c r="F1" s="4" t="s">
        <v>1</v>
      </c>
      <c r="G1" s="3"/>
      <c r="J1" s="2" t="s">
        <v>2</v>
      </c>
      <c r="K1" s="2" t="s">
        <v>3</v>
      </c>
      <c r="L1" s="2" t="s">
        <v>4</v>
      </c>
    </row>
    <row r="2" spans="1:13">
      <c r="A2" s="2" t="s">
        <v>5</v>
      </c>
      <c r="B2" s="2" t="s">
        <v>2</v>
      </c>
      <c r="C2" s="2" t="s">
        <v>3</v>
      </c>
      <c r="D2" s="2" t="s">
        <v>4</v>
      </c>
      <c r="E2" s="2" t="s">
        <v>2</v>
      </c>
      <c r="F2" s="2" t="s">
        <v>3</v>
      </c>
      <c r="G2" s="2" t="s">
        <v>4</v>
      </c>
      <c r="I2" s="6" t="s">
        <v>6</v>
      </c>
      <c r="J2" s="7">
        <f>+AVERAGE(E4:E15)</f>
        <v>1.1906272717998044E-2</v>
      </c>
      <c r="K2" s="7">
        <f>+AVERAGE(F4:F15)</f>
        <v>1.3105644501178472E-2</v>
      </c>
      <c r="L2" s="7">
        <f>+AVERAGE(G4:G15)</f>
        <v>1.4013751775480794E-2</v>
      </c>
    </row>
    <row r="3" spans="1:13">
      <c r="A3" s="8">
        <v>40391</v>
      </c>
      <c r="B3" s="9">
        <v>12036</v>
      </c>
      <c r="C3" s="9">
        <v>5169.8999999999996</v>
      </c>
      <c r="D3" s="9">
        <v>1042.2</v>
      </c>
      <c r="E3" s="4" t="s">
        <v>7</v>
      </c>
      <c r="F3" s="4" t="s">
        <v>7</v>
      </c>
      <c r="G3" s="4" t="s">
        <v>7</v>
      </c>
      <c r="I3" s="6" t="s">
        <v>8</v>
      </c>
      <c r="J3" s="10">
        <f>+VARP(E4:E15)</f>
        <v>2.6329974480134174E-3</v>
      </c>
      <c r="K3" s="10">
        <f>+VARP(F4:F15)</f>
        <v>2.5392609430690072E-3</v>
      </c>
      <c r="L3" s="10">
        <f>+VARP(G4:G15)</f>
        <v>5.9417230371709585E-3</v>
      </c>
    </row>
    <row r="4" spans="1:13">
      <c r="A4" s="11">
        <v>40422</v>
      </c>
      <c r="B4" s="12">
        <v>13374.59</v>
      </c>
      <c r="C4" s="9">
        <v>5542.97</v>
      </c>
      <c r="D4" s="9">
        <v>1267.17</v>
      </c>
      <c r="E4" s="13">
        <f>+LN(B4/B3)</f>
        <v>0.1054544793388142</v>
      </c>
      <c r="F4" s="13">
        <f>+LN(C4/C3)</f>
        <v>6.9677112217874135E-2</v>
      </c>
      <c r="G4" s="13">
        <f>+LN(D4/D3)</f>
        <v>0.19545220406238367</v>
      </c>
      <c r="I4" s="14" t="s">
        <v>9</v>
      </c>
      <c r="J4" s="10">
        <f>+STDEVP(E4:E15)</f>
        <v>5.1312741575688756E-2</v>
      </c>
      <c r="K4" s="10">
        <f>+STDEVP(F4:F15)</f>
        <v>5.0391079995064675E-2</v>
      </c>
      <c r="L4" s="10">
        <f>+STDEVP(G4:G15)</f>
        <v>7.7082572849970166E-2</v>
      </c>
    </row>
    <row r="5" spans="1:13">
      <c r="A5" s="11">
        <v>40452</v>
      </c>
      <c r="B5" s="9">
        <v>13346.47</v>
      </c>
      <c r="C5" s="9">
        <v>5382.42</v>
      </c>
      <c r="D5" s="9">
        <v>1203.56</v>
      </c>
      <c r="E5" s="13">
        <f t="shared" ref="E5:G15" si="0">+LN(B5/B4)</f>
        <v>-2.104707701003251E-3</v>
      </c>
      <c r="F5" s="13">
        <f t="shared" si="0"/>
        <v>-2.9392371027337862E-2</v>
      </c>
      <c r="G5" s="13">
        <f t="shared" si="0"/>
        <v>-5.1502235966293261E-2</v>
      </c>
      <c r="I5" s="14"/>
      <c r="J5" s="15"/>
      <c r="K5" s="10"/>
      <c r="L5" s="10"/>
    </row>
    <row r="6" spans="1:13">
      <c r="A6" s="11">
        <v>40483</v>
      </c>
      <c r="B6" s="9">
        <v>13053.9</v>
      </c>
      <c r="C6" s="9">
        <v>5596.77</v>
      </c>
      <c r="D6" s="9">
        <v>1162.5</v>
      </c>
      <c r="E6" s="13">
        <f t="shared" si="0"/>
        <v>-2.2164990709132817E-2</v>
      </c>
      <c r="F6" s="13">
        <f t="shared" si="0"/>
        <v>3.9051558457908052E-2</v>
      </c>
      <c r="G6" s="13">
        <f t="shared" si="0"/>
        <v>-3.4710973109693358E-2</v>
      </c>
    </row>
    <row r="7" spans="1:13">
      <c r="A7" s="11">
        <v>40513</v>
      </c>
      <c r="B7" s="9">
        <v>12439.79</v>
      </c>
      <c r="C7" s="9">
        <v>5675.29</v>
      </c>
      <c r="D7" s="9">
        <v>1126.3900000000001</v>
      </c>
      <c r="E7" s="13">
        <f t="shared" si="0"/>
        <v>-4.8186733556868637E-2</v>
      </c>
      <c r="F7" s="13">
        <f t="shared" si="0"/>
        <v>1.3932017761476087E-2</v>
      </c>
      <c r="G7" s="13">
        <f t="shared" si="0"/>
        <v>-3.155502993805067E-2</v>
      </c>
      <c r="J7" s="10"/>
    </row>
    <row r="8" spans="1:13">
      <c r="A8" s="11">
        <v>40544</v>
      </c>
      <c r="B8" s="9">
        <v>13167.37</v>
      </c>
      <c r="C8" s="9">
        <v>5180.63</v>
      </c>
      <c r="D8" s="9">
        <v>1013.86</v>
      </c>
      <c r="E8" s="13">
        <f t="shared" si="0"/>
        <v>5.6841593394201445E-2</v>
      </c>
      <c r="F8" s="13">
        <f t="shared" si="0"/>
        <v>-9.1194992885720652E-2</v>
      </c>
      <c r="G8" s="13">
        <f t="shared" si="0"/>
        <v>-0.10525299996561026</v>
      </c>
      <c r="I8" s="14"/>
    </row>
    <row r="9" spans="1:13">
      <c r="A9" s="11">
        <v>40575</v>
      </c>
      <c r="B9" s="9">
        <v>13840.29</v>
      </c>
      <c r="C9" s="9">
        <v>5355.04</v>
      </c>
      <c r="D9" s="9">
        <v>1152.6600000000001</v>
      </c>
      <c r="E9" s="13">
        <f t="shared" si="0"/>
        <v>4.9842104193412243E-2</v>
      </c>
      <c r="F9" s="13">
        <f t="shared" si="0"/>
        <v>3.3111503028639341E-2</v>
      </c>
      <c r="G9" s="13">
        <f t="shared" si="0"/>
        <v>0.128307486310556</v>
      </c>
      <c r="I9" s="14"/>
    </row>
    <row r="10" spans="1:13">
      <c r="A10" s="11">
        <v>40603</v>
      </c>
      <c r="B10" s="9">
        <v>14950.58</v>
      </c>
      <c r="C10" s="9">
        <v>5854.4</v>
      </c>
      <c r="D10" s="9">
        <v>1152.96</v>
      </c>
      <c r="E10" s="13">
        <f t="shared" si="0"/>
        <v>7.7166191343550655E-2</v>
      </c>
      <c r="F10" s="13">
        <f t="shared" si="0"/>
        <v>8.915534175646242E-2</v>
      </c>
      <c r="G10" s="13">
        <f t="shared" si="0"/>
        <v>2.6023369132200963E-4</v>
      </c>
    </row>
    <row r="11" spans="1:13">
      <c r="A11" s="11">
        <v>40634</v>
      </c>
      <c r="B11" s="9">
        <v>15323.51</v>
      </c>
      <c r="C11" s="9">
        <v>5639.93</v>
      </c>
      <c r="D11" s="9">
        <v>1205.1099999999999</v>
      </c>
      <c r="E11" s="13">
        <f t="shared" si="0"/>
        <v>2.4638155271004668E-2</v>
      </c>
      <c r="F11" s="13">
        <f t="shared" si="0"/>
        <v>-3.7321861197376779E-2</v>
      </c>
      <c r="G11" s="13">
        <f t="shared" si="0"/>
        <v>4.4238300505739431E-2</v>
      </c>
      <c r="J11" s="2" t="s">
        <v>2</v>
      </c>
      <c r="K11" s="2" t="s">
        <v>3</v>
      </c>
      <c r="L11" s="2" t="s">
        <v>4</v>
      </c>
    </row>
    <row r="12" spans="1:13">
      <c r="A12" s="11">
        <v>40664</v>
      </c>
      <c r="B12" s="9">
        <v>15574.86</v>
      </c>
      <c r="C12" s="9">
        <v>5606.07</v>
      </c>
      <c r="D12" s="9">
        <v>1218.8499999999999</v>
      </c>
      <c r="E12" s="13">
        <f t="shared" si="0"/>
        <v>1.6269825527295386E-2</v>
      </c>
      <c r="F12" s="13">
        <f t="shared" si="0"/>
        <v>-6.02171479931214E-3</v>
      </c>
      <c r="G12" s="13">
        <f t="shared" si="0"/>
        <v>1.1336942162618021E-2</v>
      </c>
      <c r="I12" s="4" t="s">
        <v>2</v>
      </c>
      <c r="J12" s="25">
        <f>+J3</f>
        <v>2.6329974480134174E-3</v>
      </c>
      <c r="K12" s="25">
        <f>+COVAR(E4:E15,F4:F15)</f>
        <v>1.902651695523264E-4</v>
      </c>
      <c r="L12" s="25">
        <f>+COVAR(E4:E15,G4:G15)</f>
        <v>1.9439905075389532E-3</v>
      </c>
    </row>
    <row r="13" spans="1:13">
      <c r="A13" s="11">
        <v>40695</v>
      </c>
      <c r="B13" s="9">
        <v>14665.74</v>
      </c>
      <c r="C13" s="9">
        <v>5567.75</v>
      </c>
      <c r="D13" s="9">
        <v>1194.0899999999999</v>
      </c>
      <c r="E13" s="13">
        <f t="shared" si="0"/>
        <v>-6.0143914433158238E-2</v>
      </c>
      <c r="F13" s="13">
        <f t="shared" si="0"/>
        <v>-6.8589166872944406E-3</v>
      </c>
      <c r="G13" s="13">
        <f t="shared" si="0"/>
        <v>-2.0523402231810997E-2</v>
      </c>
      <c r="I13" s="16" t="s">
        <v>3</v>
      </c>
      <c r="J13" s="25">
        <f>+K12</f>
        <v>1.902651695523264E-4</v>
      </c>
      <c r="K13" s="25">
        <f>+K3</f>
        <v>2.5392609430690072E-3</v>
      </c>
      <c r="L13" s="26">
        <f>+COVAR(F4:F15,G4:G15)</f>
        <v>2.0357065415347025E-3</v>
      </c>
    </row>
    <row r="14" spans="1:13">
      <c r="A14" s="11">
        <v>40725</v>
      </c>
      <c r="B14" s="9">
        <v>13859.56</v>
      </c>
      <c r="C14" s="9">
        <v>6025.38</v>
      </c>
      <c r="D14" s="9">
        <v>1208.06</v>
      </c>
      <c r="E14" s="13">
        <f t="shared" si="0"/>
        <v>-5.6538914209819317E-2</v>
      </c>
      <c r="F14" s="13">
        <f t="shared" si="0"/>
        <v>7.8989525328453242E-2</v>
      </c>
      <c r="G14" s="13">
        <f t="shared" si="0"/>
        <v>1.1631378139199832E-2</v>
      </c>
      <c r="I14" s="16" t="s">
        <v>4</v>
      </c>
      <c r="J14" s="25">
        <f>+L12</f>
        <v>1.9439905075389532E-3</v>
      </c>
      <c r="K14" s="25">
        <f>+L13</f>
        <v>2.0357065415347025E-3</v>
      </c>
      <c r="L14" s="25">
        <f>+L3</f>
        <v>5.9417230371709585E-3</v>
      </c>
    </row>
    <row r="15" spans="1:13">
      <c r="A15" s="11">
        <v>40756</v>
      </c>
      <c r="B15" s="9">
        <v>13884.56</v>
      </c>
      <c r="C15" s="9">
        <v>6050.38</v>
      </c>
      <c r="D15" s="9">
        <v>1233.06</v>
      </c>
      <c r="E15" s="13">
        <f t="shared" si="0"/>
        <v>1.8021841576802238E-3</v>
      </c>
      <c r="F15" s="13">
        <f t="shared" si="0"/>
        <v>4.140532060370271E-3</v>
      </c>
      <c r="G15" s="13">
        <f t="shared" si="0"/>
        <v>2.0483117645409072E-2</v>
      </c>
    </row>
    <row r="16" spans="1:13">
      <c r="J16" s="2" t="s">
        <v>2</v>
      </c>
      <c r="K16" s="2" t="s">
        <v>3</v>
      </c>
      <c r="L16" s="2" t="s">
        <v>4</v>
      </c>
      <c r="M16" s="17" t="s">
        <v>10</v>
      </c>
    </row>
    <row r="17" spans="9:14">
      <c r="I17" s="18" t="s">
        <v>11</v>
      </c>
      <c r="J17" s="19">
        <v>0</v>
      </c>
      <c r="K17" s="19">
        <v>5.0454379557389802E-2</v>
      </c>
      <c r="L17" s="19">
        <v>0.94954562044261026</v>
      </c>
      <c r="M17" s="19">
        <f>+SUM(J17:L17)</f>
        <v>1</v>
      </c>
    </row>
    <row r="19" spans="9:14">
      <c r="I19" s="4" t="s">
        <v>12</v>
      </c>
      <c r="J19" s="20">
        <f t="array" ref="J19">+MMULT(J17:L17,TRANSPOSE(J2:L2))</f>
        <v>1.3967933786384319E-2</v>
      </c>
      <c r="L19" s="4" t="s">
        <v>13</v>
      </c>
    </row>
    <row r="20" spans="9:14">
      <c r="I20" s="4" t="s">
        <v>14</v>
      </c>
      <c r="J20" s="20">
        <f t="array" ref="J20">SQRT(+MMULT(MMULT(J17:L17,J12:L14),TRANSPOSE(J17:L17)))</f>
        <v>7.4557340074925427E-2</v>
      </c>
      <c r="L20" s="3">
        <f>+(J29-J23)/6</f>
        <v>7.2890000000000003E-3</v>
      </c>
    </row>
    <row r="22" spans="9:14">
      <c r="I22" s="2" t="s">
        <v>15</v>
      </c>
      <c r="J22" s="2" t="s">
        <v>16</v>
      </c>
      <c r="K22" s="2" t="s">
        <v>6</v>
      </c>
      <c r="L22" s="22"/>
      <c r="M22" s="22"/>
      <c r="N22" s="22"/>
    </row>
    <row r="23" spans="9:14">
      <c r="I23" s="17" t="s">
        <v>17</v>
      </c>
      <c r="J23" s="21">
        <v>3.8112E-2</v>
      </c>
      <c r="K23" s="21">
        <v>1.0867E-2</v>
      </c>
      <c r="L23" s="23"/>
      <c r="M23" s="23"/>
      <c r="N23" s="23"/>
    </row>
    <row r="24" spans="9:14">
      <c r="I24" s="1">
        <v>1</v>
      </c>
      <c r="J24" s="21">
        <f>+J23+L20</f>
        <v>4.5400999999999997E-2</v>
      </c>
      <c r="K24" s="21">
        <v>1.4383E-2</v>
      </c>
      <c r="L24" s="23"/>
      <c r="M24" s="23"/>
      <c r="N24" s="23"/>
    </row>
    <row r="25" spans="9:14">
      <c r="I25" s="1">
        <v>2</v>
      </c>
      <c r="J25" s="21">
        <f>+J24+L20</f>
        <v>5.2690000000000001E-2</v>
      </c>
      <c r="K25" s="21">
        <v>1.6334000000000001E-2</v>
      </c>
      <c r="L25" s="23"/>
      <c r="M25" s="23"/>
      <c r="N25" s="23"/>
    </row>
    <row r="26" spans="9:14">
      <c r="I26" s="1">
        <v>3</v>
      </c>
      <c r="J26" s="21">
        <f>+J25+L20</f>
        <v>5.9979000000000005E-2</v>
      </c>
      <c r="K26" s="21">
        <v>1.7996000000000002E-2</v>
      </c>
      <c r="L26" s="23"/>
      <c r="M26" s="23"/>
      <c r="N26" s="23"/>
    </row>
    <row r="27" spans="9:14">
      <c r="I27" s="1">
        <v>4</v>
      </c>
      <c r="J27" s="21">
        <f>+J26+L20</f>
        <v>6.7268000000000008E-2</v>
      </c>
      <c r="K27" s="21">
        <v>1.9397000000000001E-2</v>
      </c>
      <c r="L27" s="23"/>
      <c r="M27" s="23"/>
      <c r="N27" s="23"/>
    </row>
    <row r="28" spans="9:14">
      <c r="I28" s="1">
        <v>5</v>
      </c>
      <c r="J28" s="21">
        <f>+J27+L20</f>
        <v>7.4557000000000012E-2</v>
      </c>
      <c r="K28" s="21">
        <v>2.0617E-2</v>
      </c>
      <c r="L28" s="24"/>
      <c r="M28" s="24"/>
      <c r="N28" s="24"/>
    </row>
    <row r="29" spans="9:14">
      <c r="I29" s="2" t="s">
        <v>18</v>
      </c>
      <c r="J29" s="21">
        <v>8.1846000000000002E-2</v>
      </c>
      <c r="K29" s="21">
        <v>2.1742000000000001E-2</v>
      </c>
      <c r="L29" s="23"/>
      <c r="M29" s="23"/>
      <c r="N29" s="23"/>
    </row>
  </sheetData>
  <mergeCells count="1">
    <mergeCell ref="L22:N22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Nombre de la organización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navar197@</dc:creator>
  <cp:lastModifiedBy>navar197@</cp:lastModifiedBy>
  <dcterms:created xsi:type="dcterms:W3CDTF">2013-07-08T07:48:33Z</dcterms:created>
  <dcterms:modified xsi:type="dcterms:W3CDTF">2013-07-08T07:54:59Z</dcterms:modified>
</cp:coreProperties>
</file>